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620" activeTab="0"/>
  </bookViews>
  <sheets>
    <sheet name="form" sheetId="1" r:id="rId1"/>
  </sheets>
  <definedNames>
    <definedName name="акт_автовысота_колонок">'form'!$P$1</definedName>
    <definedName name="акт_вв">'form'!$H$1</definedName>
    <definedName name="акт_версия">'form'!$M$2</definedName>
    <definedName name="акт_вкус">'form'!$L$1</definedName>
    <definedName name="акт_выход">'form'!$E$1</definedName>
    <definedName name="акт_дата">'form'!$D$1</definedName>
    <definedName name="акт_дир">'form'!$F$1</definedName>
    <definedName name="акт_закл">'form'!$O$1</definedName>
    <definedName name="акт_запах">'form'!$K$1</definedName>
    <definedName name="акт_кол_во_порц">'form'!$Q$1</definedName>
    <definedName name="акт_конс">'form'!$J$1</definedName>
    <definedName name="акт_поп">'form'!$C$2</definedName>
    <definedName name="акт_рец">'form'!$G$1</definedName>
    <definedName name="акт_технол">'form'!$N$1</definedName>
    <definedName name="акт_цвет">'form'!$I$1</definedName>
    <definedName name="макс_знач">'form'!$B$1</definedName>
    <definedName name="мин_знач">'form'!$A$1</definedName>
    <definedName name="Нетто_Конец">'form'!$B$19</definedName>
    <definedName name="Нетто_Начало">'form'!$B$17</definedName>
    <definedName name="_xlnm.Print_Area" localSheetId="0">'form'!$A$1:$G$34</definedName>
    <definedName name="Сырье_Конец">'form'!$A$19</definedName>
    <definedName name="Сырье_Начало">'form'!$A$17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<sst xmlns="http://schemas.openxmlformats.org/spreadsheetml/2006/main" count="31" uniqueCount="31">
  <si>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Наименования сырья и пищевых продуктов</t>
  </si>
  <si>
    <t>Масса нетто, г</t>
  </si>
  <si>
    <t>Технологический процесс</t>
  </si>
  <si>
    <t>Средние данные, г</t>
  </si>
  <si>
    <t>Утверждаю</t>
  </si>
  <si>
    <t>Руководитель организации</t>
  </si>
  <si>
    <t>(ф.и.о.)</t>
  </si>
  <si>
    <t>Рекомен-дуемая масса нетто, г</t>
  </si>
  <si>
    <t>Разработчики</t>
  </si>
  <si>
    <t>Органолептические показатели качества изделия (блюда)</t>
  </si>
  <si>
    <t>мин_знач</t>
  </si>
  <si>
    <t>макс_знач</t>
  </si>
  <si>
    <t>экспериментальной отработки рецептур и технологии 
новых и фирменных изделий (блюд)</t>
  </si>
  <si>
    <t>дата_акт</t>
  </si>
  <si>
    <t>выход</t>
  </si>
  <si>
    <t>акт_дир</t>
  </si>
  <si>
    <t>акт_вкус</t>
  </si>
  <si>
    <t>акт_запах</t>
  </si>
  <si>
    <t>акт_конс</t>
  </si>
  <si>
    <t>акт_цвет</t>
  </si>
  <si>
    <t>акт_вв</t>
  </si>
  <si>
    <t>акт_технол</t>
  </si>
  <si>
    <t>акт_закл</t>
  </si>
  <si>
    <t>акт_рец</t>
  </si>
  <si>
    <t>акт_автовысота_колонок</t>
  </si>
  <si>
    <t>31,24,25,26,27,28</t>
  </si>
  <si>
    <t>кол-во_порц</t>
  </si>
  <si>
    <t>Данные отработки на партиях, кг</t>
  </si>
  <si>
    <t>опыт №1</t>
  </si>
  <si>
    <t>опыт №2</t>
  </si>
  <si>
    <t>опыт №3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</si>
</sst>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top"/>
    </xf>
    <xf numFmtId="1" fontId="39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vertical="top" wrapText="1"/>
    </xf>
    <xf numFmtId="0" fontId="39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43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43" fillId="0" borderId="0" xfId="0" applyFont="1" applyAlignment="1">
      <alignment horizontal="left" vertical="top" wrapText="1"/>
    </xf>
    <xf numFmtId="164" fontId="39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3">
      <selection activeCell="A17" sqref="A17"/>
    </sheetView>
  </sheetViews>
  <sheetFormatPr defaultColWidth="9.140625" defaultRowHeight="15"/>
  <cols>
    <col min="1" max="1" width="25.421875" style="1" customWidth="1"/>
    <col min="2" max="5" width="10.7109375" style="1" customWidth="1"/>
    <col min="6" max="12" width="9.140625" style="1" customWidth="1"/>
    <col min="13" max="13" width="82.28125" style="1" hidden="1" customWidth="1"/>
    <col min="14" max="16384" width="9.140625" style="1" customWidth="1"/>
  </cols>
  <sheetData>
    <row r="1" spans="1:17" ht="18.75" customHeight="1" hidden="1">
      <c r="A1" s="1">
        <v>1.2</v>
      </c>
      <c r="B1" s="1">
        <v>1.4</v>
      </c>
      <c r="M1" s="1">
        <v>1</v>
      </c>
      <c r="P1" s="1" t="s">
        <v>25</v>
      </c>
      <c r="Q1" s="1">
        <v>10</v>
      </c>
    </row>
    <row r="2" spans="1:17" ht="18.75" customHeight="1" hidden="1">
      <c r="A2" s="1" t="s">
        <v>10</v>
      </c>
      <c r="B2" s="1" t="s">
        <v>11</v>
      </c>
      <c r="D2" s="1" t="s">
        <v>13</v>
      </c>
      <c r="E2" s="1" t="s">
        <v>14</v>
      </c>
      <c r="F2" s="1" t="s">
        <v>15</v>
      </c>
      <c r="G2" s="1" t="s">
        <v>23</v>
      </c>
      <c r="H2" s="1" t="s">
        <v>20</v>
      </c>
      <c r="I2" s="1" t="s">
        <v>19</v>
      </c>
      <c r="J2" s="1" t="s">
        <v>18</v>
      </c>
      <c r="K2" s="1" t="s">
        <v>17</v>
      </c>
      <c r="L2" s="1" t="s">
        <v>16</v>
      </c>
      <c r="M2" s="1">
        <v>1</v>
      </c>
      <c r="N2" s="1" t="s">
        <v>21</v>
      </c>
      <c r="O2" s="1" t="s">
        <v>22</v>
      </c>
      <c r="P2" s="1" t="s">
        <v>24</v>
      </c>
      <c r="Q2" s="1" t="s">
        <v>26</v>
      </c>
    </row>
    <row r="3" ht="15" customHeight="1">
      <c r="F3" s="2" t="s">
        <v>4</v>
      </c>
    </row>
    <row r="4" ht="15" customHeight="1">
      <c r="G4" s="4" t="s">
        <v>5</v>
      </c>
    </row>
    <row r="5" spans="5:7" ht="15" customHeight="1">
      <c r="E5" s="3"/>
      <c r="F5" s="3"/>
      <c r="G5" s="3"/>
    </row>
    <row r="6" ht="12.75" customHeight="1">
      <c r="F6" s="8" t="s">
        <v>6</v>
      </c>
    </row>
    <row r="7" spans="1:7" ht="15" customHeight="1">
      <c r="A7" s="13" t="str">
        <f>UPPER("Акт")</f>
        <v>АКТ</v>
      </c>
      <c r="B7" s="13"/>
      <c r="C7" s="13"/>
      <c r="D7" s="13"/>
      <c r="E7" s="13"/>
      <c r="F7" s="13"/>
      <c r="G7" s="13"/>
    </row>
    <row r="8" spans="1:7" ht="33" customHeight="1">
      <c r="A8" s="19" t="s">
        <v>12</v>
      </c>
      <c r="B8" s="19"/>
      <c r="C8" s="19"/>
      <c r="D8" s="19"/>
      <c r="E8" s="19"/>
      <c r="F8" s="19"/>
      <c r="G8" s="19"/>
    </row>
    <row r="9" ht="15" customHeight="1"/>
    <row r="10" ht="15" customHeight="1">
      <c r="A10" s="1" t="str">
        <f>"Наименование предприятия: "&amp;акт_поп</f>
        <v>Наименование предприятия: </v>
      </c>
    </row>
    <row r="11" ht="15" customHeight="1">
      <c r="A11" s="1" t="str">
        <f>"Дата проведения работ: "&amp;акт_дата</f>
        <v>Дата проведения работ: </v>
      </c>
    </row>
    <row r="12" spans="1:7" ht="36.75" customHeight="1">
      <c r="A12" s="15" t="str">
        <f>"Наименование изделия (блюда): "&amp;акт_рец</f>
        <v>Наименование изделия (блюда): </v>
      </c>
      <c r="B12" s="15"/>
      <c r="C12" s="15"/>
      <c r="D12" s="15"/>
      <c r="E12" s="15"/>
      <c r="F12" s="15"/>
      <c r="G12" s="15"/>
    </row>
    <row r="13" ht="15" customHeight="1"/>
    <row r="14" ht="15" customHeight="1"/>
    <row r="15" spans="1:7" ht="15" customHeight="1">
      <c r="A15" s="16" t="s">
        <v>0</v>
      </c>
      <c r="B15" s="16" t="s">
        <v>1</v>
      </c>
      <c r="C15" s="18" t="s">
        <v>27</v>
      </c>
      <c r="D15" s="18"/>
      <c r="E15" s="18"/>
      <c r="F15" s="16" t="s">
        <v>3</v>
      </c>
      <c r="G15" s="16" t="s">
        <v>7</v>
      </c>
    </row>
    <row r="16" spans="1:7" ht="51" customHeight="1">
      <c r="A16" s="16"/>
      <c r="B16" s="16"/>
      <c r="C16" s="12" t="s">
        <v>28</v>
      </c>
      <c r="D16" s="12" t="s">
        <v>29</v>
      </c>
      <c r="E16" s="12" t="s">
        <v>30</v>
      </c>
      <c r="F16" s="16"/>
      <c r="G16" s="16"/>
    </row>
    <row r="17" spans="1:10" ht="15" customHeight="1">
      <c r="A17" s="11"/>
      <c r="B17" s="2"/>
      <c r="C17" s="21">
        <f>IF(B17&lt;&gt;"",B17*(100-мин_знач)/100*акт_кол_во_порц/1000,"")</f>
      </c>
      <c r="D17" s="21">
        <f>IF(B17&lt;&gt;"",B17*акт_кол_во_порц/1000,"")</f>
      </c>
      <c r="E17" s="21">
        <f>IF(B17&lt;&gt;"",B17*(100+макс_знач)/100*акт_кол_во_порц/1000,"")</f>
      </c>
      <c r="F17" s="6">
        <f>IF(C17&lt;&gt;"",SUM(C17:E17)/SUBTOTAL(2,C17:E17)*1000/акт_кол_во_порц,"")</f>
      </c>
      <c r="G17" s="6">
        <f>IF(B17&lt;&gt;"",B17,"")</f>
      </c>
      <c r="H17" s="9">
        <f>IF(C17="","",IF(D17="","",IF(ABS(100-C17/D17*100)&gt;=3,"Ошибка! Опыт 1 и 2 расходятся больше, чем на 3%","")))</f>
      </c>
      <c r="I17" s="9">
        <f>IF(E17="","",IF(D17="","",IF(ABS(100-D17/E17*100)&gt;=3,"Ошибка! Опыт 2 и 3 расходятся больше, чем на 3%","")))</f>
      </c>
      <c r="J17" s="9">
        <f>IF(C17="","",IF(E17="","",IF(ABS(100-C17/E17*100)&gt;=3,"Ошибка! Опыт 1 и 3 расходятся больше, чем на 3%","")))</f>
      </c>
    </row>
    <row r="18" spans="1:10" ht="15" customHeight="1">
      <c r="A18" s="11"/>
      <c r="B18" s="2"/>
      <c r="C18" s="21">
        <f>IF(B18&lt;&gt;"",B18*(100-мин_знач)/100*акт_кол_во_порц/1000,"")</f>
      </c>
      <c r="D18" s="21">
        <f>IF(B18&lt;&gt;"",B18*акт_кол_во_порц/1000,"")</f>
      </c>
      <c r="E18" s="21">
        <f>IF(B18&lt;&gt;"",B18*(100+макс_знач)/100*акт_кол_во_порц/1000,"")</f>
      </c>
      <c r="F18" s="6">
        <f>IF(C18&lt;&gt;"",SUM(C18:E18)/SUBTOTAL(2,C18:E18)*1000/акт_кол_во_порц,"")</f>
      </c>
      <c r="G18" s="6">
        <f>IF(B18&lt;&gt;"",B18,"")</f>
      </c>
      <c r="H18" s="9">
        <f>IF(C18="","",IF(D18="","",IF(ABS(100-C18/D18*100)&gt;=3,"Ошибка! Опыт 1 и 2 расходятся больше, чем на 3%","")))</f>
      </c>
      <c r="I18" s="9">
        <f>IF(E18="","",IF(D18="","",IF(ABS(100-D18/E18*100)&gt;=3,"Ошибка! Опыт 2 и 3 расходятся больше, чем на 3%","")))</f>
      </c>
      <c r="J18" s="9">
        <f>IF(C18="","",IF(E18="","",IF(ABS(100-C18/E18*100)&gt;=3,"Ошибка! Опыт 1 и 3 расходятся больше, чем на 3%","")))</f>
      </c>
    </row>
    <row r="19" spans="1:10" ht="15" customHeight="1">
      <c r="A19" s="11"/>
      <c r="B19" s="2"/>
      <c r="C19" s="21">
        <f>IF(B19&lt;&gt;"",B19*(100-мин_знач)/100*акт_кол_во_порц/1000,"")</f>
      </c>
      <c r="D19" s="21">
        <f>IF(B19&lt;&gt;"",B19*акт_кол_во_порц/1000,"")</f>
      </c>
      <c r="E19" s="21">
        <f>IF(B19&lt;&gt;"",B19*(100+макс_знач)/100*акт_кол_во_порц/1000,"")</f>
      </c>
      <c r="F19" s="6">
        <f>IF(C19&lt;&gt;"",SUM(C19:E19)/SUBTOTAL(2,C19:E19)*1000/акт_кол_во_порц,"")</f>
      </c>
      <c r="G19" s="6">
        <f>IF(B19&lt;&gt;"",B19,"")</f>
      </c>
      <c r="H19" s="9">
        <f>IF(C19="","",IF(D19="","",IF(ABS(100-C19/D19*100)&gt;=3,"Ошибка! Опыт 1 и 2 расходятся больше, чем на 3%","")))</f>
      </c>
      <c r="I19" s="9">
        <f>IF(E19="","",IF(D19="","",IF(ABS(100-D19/E19*100)&gt;=3,"Ошибка! Опыт 2 и 3 расходятся больше, чем на 3%","")))</f>
      </c>
      <c r="J19" s="9">
        <f>IF(C19="","",IF(E19="","",IF(ABS(100-C19/E19*100)&gt;=3,"Ошибка! Опыт 1 и 3 расходятся больше, чем на 3%","")))</f>
      </c>
    </row>
    <row r="20" ht="15" customHeight="1">
      <c r="A20" s="7" t="str">
        <f>"Выход в горячем виде: "</f>
        <v>Выход в горячем виде: </v>
      </c>
    </row>
    <row r="21" ht="15" customHeight="1">
      <c r="A21" s="7" t="str">
        <f>"Выход в охлажденном состоянии: "&amp;IF(акт_выход&lt;&gt;"",акт_выход,"")</f>
        <v>Выход в охлажденном состоянии: </v>
      </c>
    </row>
    <row r="22" ht="15" customHeight="1"/>
    <row r="23" ht="15" customHeight="1">
      <c r="A23" s="7" t="s">
        <v>9</v>
      </c>
    </row>
    <row r="24" spans="1:7" s="5" customFormat="1" ht="30" customHeight="1">
      <c r="A24" s="14" t="str">
        <f>"Внешний вид: "&amp;акт_вв</f>
        <v>Внешний вид: </v>
      </c>
      <c r="B24" s="14"/>
      <c r="C24" s="14"/>
      <c r="D24" s="14"/>
      <c r="E24" s="14"/>
      <c r="F24" s="14"/>
      <c r="G24" s="14"/>
    </row>
    <row r="25" spans="1:7" s="5" customFormat="1" ht="30" customHeight="1">
      <c r="A25" s="14" t="str">
        <f>"Цвет: "&amp;акт_цвет</f>
        <v>Цвет: </v>
      </c>
      <c r="B25" s="14"/>
      <c r="C25" s="14"/>
      <c r="D25" s="14"/>
      <c r="E25" s="14"/>
      <c r="F25" s="14"/>
      <c r="G25" s="14"/>
    </row>
    <row r="26" spans="1:7" s="5" customFormat="1" ht="30" customHeight="1">
      <c r="A26" s="14" t="str">
        <f>"Консистенция: "&amp;акт_конс</f>
        <v>Консистенция: </v>
      </c>
      <c r="B26" s="14"/>
      <c r="C26" s="14"/>
      <c r="D26" s="14"/>
      <c r="E26" s="14"/>
      <c r="F26" s="14"/>
      <c r="G26" s="14"/>
    </row>
    <row r="27" spans="1:7" s="5" customFormat="1" ht="30" customHeight="1">
      <c r="A27" s="14" t="str">
        <f>"Запах: "&amp;акт_запах</f>
        <v>Запах: </v>
      </c>
      <c r="B27" s="14"/>
      <c r="C27" s="14"/>
      <c r="D27" s="14"/>
      <c r="E27" s="14"/>
      <c r="F27" s="14"/>
      <c r="G27" s="14"/>
    </row>
    <row r="28" spans="1:7" s="5" customFormat="1" ht="30" customHeight="1">
      <c r="A28" s="14" t="str">
        <f>"Вкус: "&amp;акт_вкус</f>
        <v>Вкус: </v>
      </c>
      <c r="B28" s="14"/>
      <c r="C28" s="14"/>
      <c r="D28" s="14"/>
      <c r="E28" s="14"/>
      <c r="F28" s="14"/>
      <c r="G28" s="14"/>
    </row>
    <row r="29" ht="18.75" customHeight="1"/>
    <row r="30" ht="15" customHeight="1">
      <c r="A30" s="7" t="s">
        <v>2</v>
      </c>
    </row>
    <row r="31" spans="1:13" ht="130.5" customHeight="1">
      <c r="A31" s="20">
        <f>IF(акт_технол&lt;&gt;"",акт_технол,"")</f>
      </c>
      <c r="B31" s="20"/>
      <c r="C31" s="20"/>
      <c r="D31" s="20"/>
      <c r="E31" s="20"/>
      <c r="F31" s="20"/>
      <c r="G31" s="20"/>
      <c r="M31" s="10">
        <f>IF(акт_технол&lt;&gt;"",акт_технол,"")</f>
      </c>
    </row>
    <row r="32" spans="1:7" ht="36.75" customHeight="1">
      <c r="A32" s="17" t="str">
        <f>"Заключение: "&amp;IF(акт_закл&lt;&gt;"",акт_закл,"")</f>
        <v>Заключение: </v>
      </c>
      <c r="B32" s="17"/>
      <c r="C32" s="17"/>
      <c r="D32" s="17"/>
      <c r="E32" s="17"/>
      <c r="F32" s="17"/>
      <c r="G32" s="17"/>
    </row>
    <row r="33" ht="15" customHeight="1"/>
    <row r="34" spans="1:3" ht="15" customHeight="1">
      <c r="A34" s="1" t="s">
        <v>8</v>
      </c>
      <c r="B34" s="3"/>
      <c r="C34" s="3"/>
    </row>
  </sheetData>
  <sheetProtection/>
  <mergeCells count="15">
    <mergeCell ref="A32:G32"/>
    <mergeCell ref="F15:F16"/>
    <mergeCell ref="G15:G16"/>
    <mergeCell ref="C15:E15"/>
    <mergeCell ref="A8:G8"/>
    <mergeCell ref="A31:G31"/>
    <mergeCell ref="A7:G7"/>
    <mergeCell ref="A24:G24"/>
    <mergeCell ref="A25:G25"/>
    <mergeCell ref="A26:G26"/>
    <mergeCell ref="A27:G27"/>
    <mergeCell ref="A28:G28"/>
    <mergeCell ref="A12:G12"/>
    <mergeCell ref="A15:A16"/>
    <mergeCell ref="B15:B16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cp:lastPrinted>2013-08-23T15:32:28Z</cp:lastPrinted>
  <dcterms:created xsi:type="dcterms:W3CDTF">2013-08-23T10:57:17Z</dcterms:created>
  <dcterms:modified xsi:type="dcterms:W3CDTF">2013-08-25T13:43:35Z</dcterms:modified>
  <cp:category/>
  <cp:version/>
  <cp:contentType/>
  <cp:contentStatus/>
</cp:coreProperties>
</file>